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Андерсен 2019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31" i="1" l="1"/>
  <c r="I36" i="1" s="1"/>
  <c r="I37" i="1" l="1"/>
  <c r="I35" i="1"/>
  <c r="I38" i="1"/>
  <c r="I34" i="1"/>
  <c r="B21" i="1"/>
  <c r="B47" i="1" l="1"/>
  <c r="B46" i="1"/>
  <c r="B33" i="1"/>
  <c r="I33" i="1" s="1"/>
  <c r="B32" i="1"/>
  <c r="I32" i="1" s="1"/>
  <c r="I39" i="1" l="1"/>
  <c r="D52" i="1"/>
  <c r="F50" i="1"/>
  <c r="C49" i="1"/>
  <c r="C48" i="1"/>
  <c r="E46" i="1"/>
  <c r="E5" i="1"/>
  <c r="F5" i="1"/>
  <c r="F8" i="1" s="1"/>
  <c r="C6" i="1"/>
  <c r="D6" i="1"/>
  <c r="G6" i="1"/>
  <c r="H6" i="1"/>
  <c r="C7" i="1"/>
  <c r="D7" i="1"/>
  <c r="G7" i="1"/>
  <c r="H7" i="1"/>
  <c r="C8" i="1"/>
  <c r="D8" i="1"/>
  <c r="G8" i="1"/>
  <c r="H8" i="1"/>
  <c r="C9" i="1"/>
  <c r="D9" i="1"/>
  <c r="G9" i="1"/>
  <c r="H9" i="1"/>
  <c r="C10" i="1"/>
  <c r="D10" i="1"/>
  <c r="G10" i="1"/>
  <c r="H10" i="1"/>
  <c r="C11" i="1"/>
  <c r="D11" i="1"/>
  <c r="G11" i="1"/>
  <c r="H11" i="1"/>
  <c r="C12" i="1"/>
  <c r="D12" i="1"/>
  <c r="G12" i="1"/>
  <c r="H12" i="1"/>
  <c r="B13" i="1"/>
  <c r="B19" i="1"/>
  <c r="C19" i="1" s="1"/>
  <c r="C20" i="1"/>
  <c r="C21" i="1"/>
  <c r="C22" i="1"/>
  <c r="C23" i="1"/>
  <c r="C24" i="1"/>
  <c r="C25" i="1"/>
  <c r="C31" i="1"/>
  <c r="D31" i="1"/>
  <c r="D32" i="1" s="1"/>
  <c r="E31" i="1"/>
  <c r="E32" i="1" s="1"/>
  <c r="F31" i="1"/>
  <c r="F33" i="1" s="1"/>
  <c r="G31" i="1"/>
  <c r="G38" i="1" s="1"/>
  <c r="H31" i="1"/>
  <c r="H32" i="1" s="1"/>
  <c r="J31" i="1"/>
  <c r="J35" i="1" s="1"/>
  <c r="K31" i="1"/>
  <c r="K38" i="1" s="1"/>
  <c r="L31" i="1"/>
  <c r="L32" i="1" s="1"/>
  <c r="M31" i="1"/>
  <c r="M32" i="1" s="1"/>
  <c r="N31" i="1"/>
  <c r="N33" i="1" s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R37" i="1"/>
  <c r="V37" i="1"/>
  <c r="Z37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C46" i="1"/>
  <c r="D46" i="1"/>
  <c r="G46" i="1"/>
  <c r="C47" i="1"/>
  <c r="D47" i="1"/>
  <c r="E47" i="1"/>
  <c r="F47" i="1"/>
  <c r="G47" i="1"/>
  <c r="E48" i="1"/>
  <c r="F48" i="1"/>
  <c r="F49" i="1"/>
  <c r="D50" i="1"/>
  <c r="E50" i="1"/>
  <c r="C51" i="1"/>
  <c r="D51" i="1"/>
  <c r="E51" i="1"/>
  <c r="F51" i="1"/>
  <c r="G51" i="1"/>
  <c r="C52" i="1"/>
  <c r="F52" i="1"/>
  <c r="G52" i="1"/>
  <c r="E6" i="1" l="1"/>
  <c r="C38" i="1"/>
  <c r="F7" i="1"/>
  <c r="G33" i="1"/>
  <c r="C32" i="1"/>
  <c r="F6" i="1"/>
  <c r="F11" i="1"/>
  <c r="F12" i="1"/>
  <c r="F10" i="1"/>
  <c r="K36" i="1"/>
  <c r="F9" i="1"/>
  <c r="C36" i="1"/>
  <c r="K35" i="1"/>
  <c r="K32" i="1"/>
  <c r="J38" i="1"/>
  <c r="J36" i="1"/>
  <c r="F36" i="1"/>
  <c r="F38" i="1"/>
  <c r="J37" i="1"/>
  <c r="N36" i="1"/>
  <c r="N34" i="1"/>
  <c r="F32" i="1"/>
  <c r="N38" i="1"/>
  <c r="F34" i="1"/>
  <c r="N32" i="1"/>
  <c r="J32" i="1"/>
  <c r="B26" i="1"/>
  <c r="C35" i="1"/>
  <c r="E8" i="1"/>
  <c r="G36" i="1"/>
  <c r="J34" i="1"/>
  <c r="G32" i="1"/>
  <c r="C26" i="1"/>
  <c r="G13" i="1"/>
  <c r="D13" i="1"/>
  <c r="H13" i="1"/>
  <c r="M38" i="1"/>
  <c r="E38" i="1"/>
  <c r="E9" i="1"/>
  <c r="E7" i="1"/>
  <c r="C37" i="1"/>
  <c r="K34" i="1"/>
  <c r="C34" i="1"/>
  <c r="K33" i="1"/>
  <c r="G35" i="1"/>
  <c r="G34" i="1"/>
  <c r="C33" i="1"/>
  <c r="N37" i="1"/>
  <c r="N35" i="1"/>
  <c r="F35" i="1"/>
  <c r="J33" i="1"/>
  <c r="E11" i="1"/>
  <c r="F37" i="1"/>
  <c r="E12" i="1"/>
  <c r="Z39" i="1"/>
  <c r="V39" i="1"/>
  <c r="R39" i="1"/>
  <c r="E52" i="1"/>
  <c r="G50" i="1"/>
  <c r="C50" i="1"/>
  <c r="E49" i="1"/>
  <c r="D49" i="1"/>
  <c r="G49" i="1"/>
  <c r="D48" i="1"/>
  <c r="G48" i="1"/>
  <c r="B53" i="1"/>
  <c r="F46" i="1"/>
  <c r="F53" i="1" s="1"/>
  <c r="Y37" i="1"/>
  <c r="Y39" i="1" s="1"/>
  <c r="U37" i="1"/>
  <c r="U39" i="1" s="1"/>
  <c r="Q37" i="1"/>
  <c r="Q39" i="1" s="1"/>
  <c r="M37" i="1"/>
  <c r="E37" i="1"/>
  <c r="L38" i="1"/>
  <c r="H38" i="1"/>
  <c r="D38" i="1"/>
  <c r="AB37" i="1"/>
  <c r="AB39" i="1" s="1"/>
  <c r="X37" i="1"/>
  <c r="X39" i="1" s="1"/>
  <c r="T37" i="1"/>
  <c r="T39" i="1" s="1"/>
  <c r="P37" i="1"/>
  <c r="P39" i="1" s="1"/>
  <c r="L37" i="1"/>
  <c r="H37" i="1"/>
  <c r="D37" i="1"/>
  <c r="M36" i="1"/>
  <c r="E36" i="1"/>
  <c r="M35" i="1"/>
  <c r="E35" i="1"/>
  <c r="M34" i="1"/>
  <c r="E34" i="1"/>
  <c r="M33" i="1"/>
  <c r="E33" i="1"/>
  <c r="C13" i="1"/>
  <c r="E10" i="1"/>
  <c r="AC37" i="1"/>
  <c r="AC39" i="1" s="1"/>
  <c r="B39" i="1"/>
  <c r="AA37" i="1"/>
  <c r="AA39" i="1" s="1"/>
  <c r="W37" i="1"/>
  <c r="W39" i="1" s="1"/>
  <c r="S37" i="1"/>
  <c r="S39" i="1" s="1"/>
  <c r="O37" i="1"/>
  <c r="O39" i="1" s="1"/>
  <c r="K37" i="1"/>
  <c r="G37" i="1"/>
  <c r="L36" i="1"/>
  <c r="H36" i="1"/>
  <c r="D36" i="1"/>
  <c r="L35" i="1"/>
  <c r="H35" i="1"/>
  <c r="D35" i="1"/>
  <c r="L34" i="1"/>
  <c r="H34" i="1"/>
  <c r="D34" i="1"/>
  <c r="L33" i="1"/>
  <c r="H33" i="1"/>
  <c r="D33" i="1"/>
  <c r="F13" i="1" l="1"/>
  <c r="D53" i="1"/>
  <c r="F39" i="1"/>
  <c r="L39" i="1"/>
  <c r="J39" i="1"/>
  <c r="C39" i="1"/>
  <c r="K39" i="1"/>
  <c r="G39" i="1"/>
  <c r="N39" i="1"/>
  <c r="H39" i="1"/>
  <c r="E39" i="1"/>
  <c r="D39" i="1"/>
  <c r="M39" i="1"/>
  <c r="C53" i="1"/>
  <c r="E53" i="1"/>
  <c r="G53" i="1"/>
  <c r="E13" i="1"/>
</calcChain>
</file>

<file path=xl/sharedStrings.xml><?xml version="1.0" encoding="utf-8"?>
<sst xmlns="http://schemas.openxmlformats.org/spreadsheetml/2006/main" count="90" uniqueCount="54">
  <si>
    <t>Диратизация, дизинсекция</t>
  </si>
  <si>
    <t>Вывоз мусора</t>
  </si>
  <si>
    <t>Содержание придомовой территории</t>
  </si>
  <si>
    <t>Санитарное содержание общего имущества</t>
  </si>
  <si>
    <t>Площадь, м2</t>
  </si>
  <si>
    <t>Стоимость работ в год, руб</t>
  </si>
  <si>
    <t>Наименование работ/ Адрес</t>
  </si>
  <si>
    <t>Услуги управляющей компании</t>
  </si>
  <si>
    <t>Техническое обслуживание инженерных систем и аварийное обслуживание</t>
  </si>
  <si>
    <t>Содержание конструктивных элементов</t>
  </si>
  <si>
    <t>ул. Нильса Бора, 1</t>
  </si>
  <si>
    <t>ул. Нильса Бора, 4</t>
  </si>
  <si>
    <t>ул. Нильса Бора, 2</t>
  </si>
  <si>
    <t>Буковая аллея, 8</t>
  </si>
  <si>
    <t>Буковая аллея, 6</t>
  </si>
  <si>
    <t>Тариф, руб</t>
  </si>
  <si>
    <t>номер строительный</t>
  </si>
  <si>
    <t>ул. Андерсена, 19</t>
  </si>
  <si>
    <t xml:space="preserve"> ул. Андерсена, 17</t>
  </si>
  <si>
    <t>ул. Андерсена, 15</t>
  </si>
  <si>
    <t xml:space="preserve"> ул. Андерсена, 13</t>
  </si>
  <si>
    <t>ул. Андерсена, 11</t>
  </si>
  <si>
    <t xml:space="preserve"> ул. Андерсена, 9</t>
  </si>
  <si>
    <t xml:space="preserve"> ул. Андерсена, 7</t>
  </si>
  <si>
    <t>ул. Андерсена, 10</t>
  </si>
  <si>
    <t xml:space="preserve"> ул. Нильса Бора, 5</t>
  </si>
  <si>
    <t>ул. Андерсена, 12, кор. 1</t>
  </si>
  <si>
    <t xml:space="preserve"> ул. Андерсена, 12, кор. 2</t>
  </si>
  <si>
    <t xml:space="preserve"> ул. Нильса Бора, 7</t>
  </si>
  <si>
    <t xml:space="preserve"> ул. Андерсена, 14, кор. 1</t>
  </si>
  <si>
    <t xml:space="preserve"> ул. Андерсена, 14, кор. 2</t>
  </si>
  <si>
    <t>ул. Нильса Бора, 9</t>
  </si>
  <si>
    <t>ул. Андерсена, 1</t>
  </si>
  <si>
    <t>ул. Андерсена, 8</t>
  </si>
  <si>
    <t>ул. Нильса Бора, 3</t>
  </si>
  <si>
    <t>Буковая аллея, 7</t>
  </si>
  <si>
    <t>ул. Нильса Бора, 12</t>
  </si>
  <si>
    <t>ул. Нильса Бора, 10</t>
  </si>
  <si>
    <t>ул. Нильса Бора, 8</t>
  </si>
  <si>
    <t>ул. Нильса Бора, 6</t>
  </si>
  <si>
    <t>Буковая аллея, 3</t>
  </si>
  <si>
    <t>Буковая аллея, 5</t>
  </si>
  <si>
    <t>Буковая аллея, 12</t>
  </si>
  <si>
    <t>Буковая аллея, 10</t>
  </si>
  <si>
    <t>Буковая аллея, 4</t>
  </si>
  <si>
    <t>ул. Андерсена, 4</t>
  </si>
  <si>
    <t>ул. Андерсена, 6</t>
  </si>
  <si>
    <t>ул. Андерсена, 5</t>
  </si>
  <si>
    <t>ул. Андерсена, 3</t>
  </si>
  <si>
    <t>ул. Нильса Бора, 14</t>
  </si>
  <si>
    <t>Буковая аллея, 1</t>
  </si>
  <si>
    <t>Тариф 26,19    1 оч</t>
  </si>
  <si>
    <t>Тариф 26,19     2 и 3 оч</t>
  </si>
  <si>
    <t>План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</si>
</sst>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1" fillId="0" borderId="0"/>
    <xf numFmtId="0" fontId="5" fillId="0" borderId="0"/>
  </cellStyleXfs>
  <cellXfs count="33">
    <xf numFmtId="0" fontId="0" fillId="0" borderId="0" xfId="0"/>
    <xf numFmtId="4" fontId="0" fillId="0" borderId="0" xfId="0" applyNumberFormat="1"/>
    <xf numFmtId="0" fontId="0" fillId="0" borderId="1" xfId="0" applyBorder="1"/>
    <xf numFmtId="4" fontId="2" fillId="0" borderId="1" xfId="0" applyNumberFormat="1" applyFont="1" applyBorder="1"/>
    <xf numFmtId="0" fontId="2" fillId="0" borderId="1" xfId="0" applyFont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4" fontId="2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4" fontId="2" fillId="0" borderId="0" xfId="0" applyNumberFormat="1" applyFont="1" applyBorder="1"/>
    <xf numFmtId="4" fontId="0" fillId="0" borderId="0" xfId="0" applyNumberFormat="1" applyBorder="1"/>
    <xf numFmtId="0" fontId="2" fillId="0" borderId="0" xfId="0" applyFont="1" applyBorder="1" applyAlignment="1">
      <alignment horizontal="center" wrapText="1"/>
    </xf>
    <xf numFmtId="0" fontId="2" fillId="0" borderId="2" xfId="0" applyFon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0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Alignment="1">
      <alignment wrapText="1"/>
    </xf>
  </cellXfs>
  <cellStyles count="5">
    <cellStyle name="Обычный" xfId="0" builtinId="0"/>
    <cellStyle name="Обычный 2" xfId="1"/>
    <cellStyle name="Обычный 2 2" xfId="2"/>
    <cellStyle name="Обычный 5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45;&#1093;&#1072;&#1083;&#1086;&#1074;&#1072;/&#1054;&#1090;&#1095;&#1077;&#1090;&#1085;&#1086;&#1089;&#1090;&#1100;%202016/&#1058;&#1077;&#1093;%20&#1087;&#1072;&#1089;&#1087;&#1086;&#1088;&#1090;&#1072;/&#1058;&#1077;&#1093;%20&#1076;&#1072;&#1085;&#1085;&#1099;&#1077;%20&#1087;&#1086;%20&#1046;&#10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G16">
            <v>3085.5</v>
          </cell>
        </row>
        <row r="17">
          <cell r="G17">
            <v>3076.6</v>
          </cell>
        </row>
        <row r="18">
          <cell r="G18">
            <v>2116.9</v>
          </cell>
        </row>
        <row r="19">
          <cell r="G19">
            <v>1999.2</v>
          </cell>
        </row>
        <row r="20">
          <cell r="G20">
            <v>1989.4</v>
          </cell>
        </row>
        <row r="21">
          <cell r="G21">
            <v>1907.7</v>
          </cell>
        </row>
        <row r="22">
          <cell r="G22">
            <v>2652.1</v>
          </cell>
        </row>
        <row r="23">
          <cell r="G23">
            <v>2549.4</v>
          </cell>
        </row>
        <row r="24">
          <cell r="G24">
            <v>1331.7</v>
          </cell>
        </row>
        <row r="26">
          <cell r="G26">
            <v>2326.9</v>
          </cell>
        </row>
        <row r="27">
          <cell r="G27">
            <v>2354.6</v>
          </cell>
        </row>
        <row r="28">
          <cell r="G28">
            <v>706.4</v>
          </cell>
        </row>
        <row r="29">
          <cell r="G29">
            <v>1004.9</v>
          </cell>
        </row>
        <row r="30">
          <cell r="G30">
            <v>1007.3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53"/>
  <sheetViews>
    <sheetView tabSelected="1" workbookViewId="0">
      <selection activeCell="I50" sqref="I50"/>
    </sheetView>
  </sheetViews>
  <sheetFormatPr defaultRowHeight="14.4" x14ac:dyDescent="0.3"/>
  <cols>
    <col min="1" max="1" width="25.6640625" customWidth="1"/>
    <col min="2" max="2" width="12.5546875" customWidth="1"/>
    <col min="3" max="5" width="12.44140625" bestFit="1" customWidth="1"/>
    <col min="6" max="6" width="12.6640625" customWidth="1"/>
    <col min="7" max="7" width="11.44140625" bestFit="1" customWidth="1"/>
    <col min="8" max="8" width="12.109375" customWidth="1"/>
    <col min="9" max="9" width="12.44140625" bestFit="1" customWidth="1"/>
    <col min="10" max="10" width="11.44140625" bestFit="1" customWidth="1"/>
    <col min="11" max="11" width="10.109375" bestFit="1" customWidth="1"/>
    <col min="12" max="13" width="12.44140625" bestFit="1" customWidth="1"/>
    <col min="14" max="14" width="12.109375" customWidth="1"/>
    <col min="15" max="15" width="9.88671875" customWidth="1"/>
    <col min="16" max="16" width="10.33203125" customWidth="1"/>
    <col min="17" max="17" width="10.109375" customWidth="1"/>
    <col min="18" max="29" width="10" bestFit="1" customWidth="1"/>
    <col min="30" max="30" width="12.44140625" bestFit="1" customWidth="1"/>
  </cols>
  <sheetData>
    <row r="2" spans="1:10" x14ac:dyDescent="0.3">
      <c r="A2" t="s">
        <v>53</v>
      </c>
    </row>
    <row r="3" spans="1:10" x14ac:dyDescent="0.3">
      <c r="A3" s="2" t="s">
        <v>16</v>
      </c>
      <c r="B3" s="2"/>
      <c r="C3" s="15">
        <v>9</v>
      </c>
      <c r="D3" s="15">
        <v>17</v>
      </c>
      <c r="E3" s="15">
        <v>32</v>
      </c>
      <c r="F3" s="15">
        <v>33</v>
      </c>
      <c r="G3" s="15">
        <v>28</v>
      </c>
      <c r="H3" s="15">
        <v>30</v>
      </c>
    </row>
    <row r="4" spans="1:10" ht="43.2" x14ac:dyDescent="0.3">
      <c r="A4" s="2" t="s">
        <v>6</v>
      </c>
      <c r="B4" s="6" t="s">
        <v>15</v>
      </c>
      <c r="C4" s="14" t="s">
        <v>50</v>
      </c>
      <c r="D4" s="13" t="s">
        <v>49</v>
      </c>
      <c r="E4" s="13" t="s">
        <v>48</v>
      </c>
      <c r="F4" s="13" t="s">
        <v>47</v>
      </c>
      <c r="G4" s="13" t="s">
        <v>46</v>
      </c>
      <c r="H4" s="13" t="s">
        <v>45</v>
      </c>
    </row>
    <row r="5" spans="1:10" x14ac:dyDescent="0.3">
      <c r="A5" s="4" t="s">
        <v>4</v>
      </c>
      <c r="B5" s="4">
        <v>49.05</v>
      </c>
      <c r="C5" s="12">
        <v>711.3</v>
      </c>
      <c r="D5" s="12">
        <v>1331.3</v>
      </c>
      <c r="E5" s="12">
        <f>[1]Лист1!$G$29</f>
        <v>1004.9</v>
      </c>
      <c r="F5" s="12">
        <f>[1]Лист1!$G$30</f>
        <v>1007.3</v>
      </c>
      <c r="G5" s="12">
        <v>1923.3</v>
      </c>
      <c r="H5" s="12">
        <v>708.6</v>
      </c>
    </row>
    <row r="6" spans="1:10" ht="28.8" x14ac:dyDescent="0.3">
      <c r="A6" s="6" t="s">
        <v>3</v>
      </c>
      <c r="B6" s="2">
        <v>7.04</v>
      </c>
      <c r="C6" s="5">
        <f t="shared" ref="C6:C12" si="0">B6*$C$5*12</f>
        <v>60090.623999999996</v>
      </c>
      <c r="D6" s="5">
        <f t="shared" ref="D6:D12" si="1">B6*$D$5*12</f>
        <v>112468.22399999999</v>
      </c>
      <c r="E6" s="5">
        <f t="shared" ref="E6:E12" si="2">B6*$E$5*12</f>
        <v>84893.952000000005</v>
      </c>
      <c r="F6" s="5">
        <f t="shared" ref="F6:F12" si="3">B6*$F$5*12</f>
        <v>85096.703999999998</v>
      </c>
      <c r="G6" s="5">
        <f t="shared" ref="G6:G12" si="4">B6*$G$5*12</f>
        <v>162480.38399999999</v>
      </c>
      <c r="H6" s="5">
        <f t="shared" ref="H6:H12" si="5">B6*$H$5*12</f>
        <v>59862.527999999998</v>
      </c>
    </row>
    <row r="7" spans="1:10" ht="28.8" x14ac:dyDescent="0.3">
      <c r="A7" s="6" t="s">
        <v>2</v>
      </c>
      <c r="B7" s="2">
        <v>8.6199999999999992</v>
      </c>
      <c r="C7" s="5">
        <f t="shared" si="0"/>
        <v>73576.871999999988</v>
      </c>
      <c r="D7" s="5">
        <f t="shared" si="1"/>
        <v>137709.67199999999</v>
      </c>
      <c r="E7" s="5">
        <f t="shared" si="2"/>
        <v>103946.856</v>
      </c>
      <c r="F7" s="5">
        <f t="shared" si="3"/>
        <v>104195.11199999999</v>
      </c>
      <c r="G7" s="5">
        <f t="shared" si="4"/>
        <v>198946.15199999997</v>
      </c>
      <c r="H7" s="5">
        <f t="shared" si="5"/>
        <v>73297.584000000003</v>
      </c>
    </row>
    <row r="8" spans="1:10" x14ac:dyDescent="0.3">
      <c r="A8" s="6" t="s">
        <v>1</v>
      </c>
      <c r="B8" s="2">
        <v>5.07</v>
      </c>
      <c r="C8" s="5">
        <f t="shared" si="0"/>
        <v>43275.491999999998</v>
      </c>
      <c r="D8" s="5">
        <f t="shared" si="1"/>
        <v>80996.292000000001</v>
      </c>
      <c r="E8" s="5">
        <f t="shared" si="2"/>
        <v>61138.115999999995</v>
      </c>
      <c r="F8" s="5">
        <f t="shared" si="3"/>
        <v>61284.132000000005</v>
      </c>
      <c r="G8" s="5">
        <f t="shared" si="4"/>
        <v>117013.57200000001</v>
      </c>
      <c r="H8" s="5">
        <f t="shared" si="5"/>
        <v>43111.224000000002</v>
      </c>
    </row>
    <row r="9" spans="1:10" ht="28.8" x14ac:dyDescent="0.3">
      <c r="A9" s="6" t="s">
        <v>9</v>
      </c>
      <c r="B9" s="2">
        <v>4.0999999999999996</v>
      </c>
      <c r="C9" s="5">
        <f t="shared" si="0"/>
        <v>34995.959999999992</v>
      </c>
      <c r="D9" s="5">
        <f t="shared" si="1"/>
        <v>65499.959999999992</v>
      </c>
      <c r="E9" s="5">
        <f t="shared" si="2"/>
        <v>49441.079999999987</v>
      </c>
      <c r="F9" s="5">
        <f t="shared" si="3"/>
        <v>49559.159999999989</v>
      </c>
      <c r="G9" s="5">
        <f t="shared" si="4"/>
        <v>94626.359999999986</v>
      </c>
      <c r="H9" s="5">
        <f t="shared" si="5"/>
        <v>34863.119999999995</v>
      </c>
    </row>
    <row r="10" spans="1:10" ht="43.2" x14ac:dyDescent="0.3">
      <c r="A10" s="6" t="s">
        <v>8</v>
      </c>
      <c r="B10" s="2">
        <v>15.94</v>
      </c>
      <c r="C10" s="5">
        <f t="shared" si="0"/>
        <v>136057.46399999998</v>
      </c>
      <c r="D10" s="5">
        <f t="shared" si="1"/>
        <v>254651.06399999998</v>
      </c>
      <c r="E10" s="5">
        <f t="shared" si="2"/>
        <v>192217.272</v>
      </c>
      <c r="F10" s="5">
        <f t="shared" si="3"/>
        <v>192676.34399999998</v>
      </c>
      <c r="G10" s="5">
        <f t="shared" si="4"/>
        <v>367888.82399999996</v>
      </c>
      <c r="H10" s="5">
        <f t="shared" si="5"/>
        <v>135541.008</v>
      </c>
    </row>
    <row r="11" spans="1:10" x14ac:dyDescent="0.3">
      <c r="A11" s="6" t="s">
        <v>0</v>
      </c>
      <c r="B11" s="2">
        <v>0.21</v>
      </c>
      <c r="C11" s="5">
        <f t="shared" si="0"/>
        <v>1792.4759999999999</v>
      </c>
      <c r="D11" s="5">
        <f t="shared" si="1"/>
        <v>3354.8759999999997</v>
      </c>
      <c r="E11" s="5">
        <f t="shared" si="2"/>
        <v>2532.348</v>
      </c>
      <c r="F11" s="5">
        <f t="shared" si="3"/>
        <v>2538.3959999999997</v>
      </c>
      <c r="G11" s="5">
        <f t="shared" si="4"/>
        <v>4846.7159999999994</v>
      </c>
      <c r="H11" s="5">
        <f t="shared" si="5"/>
        <v>1785.672</v>
      </c>
    </row>
    <row r="12" spans="1:10" ht="28.8" x14ac:dyDescent="0.3">
      <c r="A12" s="6" t="s">
        <v>7</v>
      </c>
      <c r="B12" s="2">
        <v>8.07</v>
      </c>
      <c r="C12" s="5">
        <f t="shared" si="0"/>
        <v>68882.292000000001</v>
      </c>
      <c r="D12" s="5">
        <f t="shared" si="1"/>
        <v>128923.092</v>
      </c>
      <c r="E12" s="5">
        <f t="shared" si="2"/>
        <v>97314.516000000003</v>
      </c>
      <c r="F12" s="5">
        <f t="shared" si="3"/>
        <v>97546.932000000001</v>
      </c>
      <c r="G12" s="5">
        <f t="shared" si="4"/>
        <v>186252.372</v>
      </c>
      <c r="H12" s="5">
        <f t="shared" si="5"/>
        <v>68620.823999999993</v>
      </c>
    </row>
    <row r="13" spans="1:10" x14ac:dyDescent="0.3">
      <c r="A13" s="11" t="s">
        <v>5</v>
      </c>
      <c r="B13" s="10">
        <f t="shared" ref="B13:H13" si="6">SUM(B6:B12)</f>
        <v>49.05</v>
      </c>
      <c r="C13" s="9">
        <f t="shared" si="6"/>
        <v>418671.18</v>
      </c>
      <c r="D13" s="9">
        <f t="shared" si="6"/>
        <v>783603.17999999993</v>
      </c>
      <c r="E13" s="9">
        <f t="shared" si="6"/>
        <v>591484.1399999999</v>
      </c>
      <c r="F13" s="9">
        <f t="shared" si="6"/>
        <v>592896.78</v>
      </c>
      <c r="G13" s="9">
        <f t="shared" si="6"/>
        <v>1132054.3799999999</v>
      </c>
      <c r="H13" s="9">
        <f t="shared" si="6"/>
        <v>417081.96000000008</v>
      </c>
      <c r="I13" s="9"/>
      <c r="J13" s="9"/>
    </row>
    <row r="16" spans="1:10" x14ac:dyDescent="0.3">
      <c r="A16" s="2" t="s">
        <v>16</v>
      </c>
      <c r="B16" s="7"/>
      <c r="C16" s="15">
        <v>1</v>
      </c>
      <c r="D16" s="26"/>
      <c r="E16" s="26"/>
      <c r="F16" s="26"/>
      <c r="G16" s="26"/>
      <c r="H16" s="26"/>
      <c r="I16" s="26"/>
      <c r="J16" s="26"/>
    </row>
    <row r="17" spans="1:29" ht="28.8" x14ac:dyDescent="0.3">
      <c r="A17" s="2" t="s">
        <v>6</v>
      </c>
      <c r="B17" s="8" t="s">
        <v>15</v>
      </c>
      <c r="C17" s="13" t="s">
        <v>44</v>
      </c>
      <c r="D17" s="25"/>
      <c r="E17" s="25"/>
      <c r="F17" s="25"/>
      <c r="G17" s="25"/>
      <c r="H17" s="25"/>
      <c r="I17" s="25"/>
      <c r="J17" s="25"/>
    </row>
    <row r="18" spans="1:29" x14ac:dyDescent="0.3">
      <c r="A18" s="4" t="s">
        <v>4</v>
      </c>
      <c r="B18" s="24">
        <v>49.48</v>
      </c>
      <c r="C18" s="12">
        <v>1278.3</v>
      </c>
      <c r="D18" s="23"/>
      <c r="E18" s="23"/>
      <c r="F18" s="23"/>
      <c r="G18" s="23"/>
      <c r="H18" s="23"/>
      <c r="I18" s="23"/>
      <c r="J18" s="23"/>
    </row>
    <row r="19" spans="1:29" ht="28.8" x14ac:dyDescent="0.3">
      <c r="A19" s="6" t="s">
        <v>3</v>
      </c>
      <c r="B19" s="7">
        <f>4.58+2.06</f>
        <v>6.6400000000000006</v>
      </c>
      <c r="C19" s="5">
        <f t="shared" ref="C19:C25" si="7">B19*$C$18*12</f>
        <v>101854.944</v>
      </c>
      <c r="D19" s="22"/>
      <c r="E19" s="22"/>
      <c r="F19" s="22"/>
      <c r="G19" s="22"/>
      <c r="H19" s="22"/>
      <c r="I19" s="22"/>
      <c r="J19" s="22"/>
    </row>
    <row r="20" spans="1:29" ht="28.8" x14ac:dyDescent="0.3">
      <c r="A20" s="6" t="s">
        <v>2</v>
      </c>
      <c r="B20" s="7">
        <v>15.94</v>
      </c>
      <c r="C20" s="5">
        <f t="shared" si="7"/>
        <v>244513.22399999999</v>
      </c>
      <c r="D20" s="22"/>
      <c r="E20" s="22"/>
      <c r="F20" s="22"/>
      <c r="G20" s="22"/>
      <c r="H20" s="22"/>
      <c r="I20" s="22"/>
      <c r="J20" s="22"/>
    </row>
    <row r="21" spans="1:29" x14ac:dyDescent="0.3">
      <c r="A21" s="6" t="s">
        <v>1</v>
      </c>
      <c r="B21" s="7">
        <f>5</f>
        <v>5</v>
      </c>
      <c r="C21" s="5">
        <f t="shared" si="7"/>
        <v>76698</v>
      </c>
      <c r="D21" s="22"/>
      <c r="E21" s="22"/>
      <c r="F21" s="22"/>
      <c r="G21" s="22"/>
      <c r="H21" s="22"/>
      <c r="I21" s="22"/>
      <c r="J21" s="22"/>
    </row>
    <row r="22" spans="1:29" ht="28.8" x14ac:dyDescent="0.3">
      <c r="A22" s="6" t="s">
        <v>9</v>
      </c>
      <c r="B22" s="7">
        <v>2.1800000000000002</v>
      </c>
      <c r="C22" s="5">
        <f t="shared" si="7"/>
        <v>33440.328000000001</v>
      </c>
      <c r="D22" s="22"/>
      <c r="E22" s="22"/>
      <c r="F22" s="22"/>
      <c r="G22" s="22"/>
      <c r="H22" s="22"/>
      <c r="I22" s="22"/>
      <c r="J22" s="22"/>
    </row>
    <row r="23" spans="1:29" ht="43.2" x14ac:dyDescent="0.3">
      <c r="A23" s="6" t="s">
        <v>8</v>
      </c>
      <c r="B23" s="7">
        <v>7.87</v>
      </c>
      <c r="C23" s="5">
        <f t="shared" si="7"/>
        <v>120722.652</v>
      </c>
      <c r="E23" s="22"/>
      <c r="F23" s="22"/>
      <c r="G23" s="22"/>
      <c r="H23" s="22"/>
      <c r="I23" s="22"/>
      <c r="J23" s="22"/>
    </row>
    <row r="24" spans="1:29" x14ac:dyDescent="0.3">
      <c r="A24" s="6" t="s">
        <v>0</v>
      </c>
      <c r="B24" s="7">
        <v>0.19</v>
      </c>
      <c r="C24" s="5">
        <f t="shared" si="7"/>
        <v>2914.5239999999999</v>
      </c>
      <c r="D24" s="22"/>
      <c r="E24" s="22"/>
      <c r="F24" s="22"/>
      <c r="G24" s="22"/>
      <c r="H24" s="22"/>
      <c r="I24" s="22"/>
      <c r="J24" s="22"/>
    </row>
    <row r="25" spans="1:29" ht="28.8" x14ac:dyDescent="0.3">
      <c r="A25" s="6" t="s">
        <v>7</v>
      </c>
      <c r="B25" s="7">
        <v>11.66</v>
      </c>
      <c r="C25" s="5">
        <f t="shared" si="7"/>
        <v>178859.73599999998</v>
      </c>
      <c r="D25" s="22"/>
      <c r="E25" s="22"/>
      <c r="F25" s="22"/>
      <c r="G25" s="22"/>
      <c r="H25" s="22"/>
      <c r="I25" s="22"/>
      <c r="J25" s="22"/>
    </row>
    <row r="26" spans="1:29" x14ac:dyDescent="0.3">
      <c r="A26" s="11" t="s">
        <v>5</v>
      </c>
      <c r="B26" s="10">
        <f>SUM(B19:B25)</f>
        <v>49.47999999999999</v>
      </c>
      <c r="C26" s="9">
        <f>SUM(C19:C25)</f>
        <v>759003.40800000005</v>
      </c>
      <c r="D26" s="21"/>
      <c r="E26" s="21"/>
      <c r="F26" s="21"/>
      <c r="G26" s="21"/>
      <c r="H26" s="21"/>
      <c r="I26" s="21"/>
      <c r="J26" s="21"/>
    </row>
    <row r="28" spans="1:29" x14ac:dyDescent="0.3">
      <c r="A28" t="s">
        <v>52</v>
      </c>
    </row>
    <row r="29" spans="1:29" x14ac:dyDescent="0.3">
      <c r="A29" s="2" t="s">
        <v>16</v>
      </c>
      <c r="B29" s="2"/>
      <c r="C29" s="15">
        <v>4</v>
      </c>
      <c r="D29" s="15">
        <v>5</v>
      </c>
      <c r="E29" s="15">
        <v>7</v>
      </c>
      <c r="F29" s="15">
        <v>8</v>
      </c>
      <c r="G29" s="15">
        <v>12</v>
      </c>
      <c r="H29" s="15">
        <v>13</v>
      </c>
      <c r="I29" s="15">
        <v>14</v>
      </c>
      <c r="J29" s="15">
        <v>15</v>
      </c>
      <c r="K29" s="15">
        <v>16</v>
      </c>
      <c r="L29" s="15">
        <v>26</v>
      </c>
      <c r="M29" s="15">
        <v>27</v>
      </c>
      <c r="N29" s="15">
        <v>31</v>
      </c>
      <c r="O29" s="15">
        <v>18</v>
      </c>
      <c r="P29" s="15">
        <v>19</v>
      </c>
      <c r="Q29" s="15">
        <v>20</v>
      </c>
      <c r="R29" s="20">
        <v>21</v>
      </c>
      <c r="S29" s="20">
        <v>22</v>
      </c>
      <c r="T29" s="20">
        <v>23</v>
      </c>
      <c r="U29" s="20">
        <v>24</v>
      </c>
      <c r="V29" s="20">
        <v>25</v>
      </c>
      <c r="W29" s="20">
        <v>34</v>
      </c>
      <c r="X29" s="20">
        <v>35</v>
      </c>
      <c r="Y29" s="20">
        <v>36</v>
      </c>
      <c r="Z29" s="20">
        <v>37</v>
      </c>
      <c r="AA29" s="20">
        <v>38</v>
      </c>
      <c r="AB29" s="20">
        <v>39</v>
      </c>
      <c r="AC29" s="20">
        <v>40</v>
      </c>
    </row>
    <row r="30" spans="1:29" ht="57.6" x14ac:dyDescent="0.3">
      <c r="A30" s="2" t="s">
        <v>6</v>
      </c>
      <c r="B30" s="6" t="s">
        <v>15</v>
      </c>
      <c r="C30" s="14" t="s">
        <v>43</v>
      </c>
      <c r="D30" s="14" t="s">
        <v>42</v>
      </c>
      <c r="E30" s="14" t="s">
        <v>41</v>
      </c>
      <c r="F30" s="14" t="s">
        <v>40</v>
      </c>
      <c r="G30" s="14" t="s">
        <v>39</v>
      </c>
      <c r="H30" s="14" t="s">
        <v>38</v>
      </c>
      <c r="I30" s="14" t="s">
        <v>37</v>
      </c>
      <c r="J30" s="14" t="s">
        <v>36</v>
      </c>
      <c r="K30" s="14" t="s">
        <v>35</v>
      </c>
      <c r="L30" s="14" t="s">
        <v>34</v>
      </c>
      <c r="M30" s="14" t="s">
        <v>33</v>
      </c>
      <c r="N30" s="14" t="s">
        <v>32</v>
      </c>
      <c r="O30" s="19" t="s">
        <v>31</v>
      </c>
      <c r="P30" s="19" t="s">
        <v>30</v>
      </c>
      <c r="Q30" s="19" t="s">
        <v>29</v>
      </c>
      <c r="R30" s="19" t="s">
        <v>28</v>
      </c>
      <c r="S30" s="19" t="s">
        <v>27</v>
      </c>
      <c r="T30" s="19" t="s">
        <v>26</v>
      </c>
      <c r="U30" s="19" t="s">
        <v>25</v>
      </c>
      <c r="V30" s="19" t="s">
        <v>24</v>
      </c>
      <c r="W30" s="19" t="s">
        <v>23</v>
      </c>
      <c r="X30" s="19" t="s">
        <v>22</v>
      </c>
      <c r="Y30" s="19" t="s">
        <v>21</v>
      </c>
      <c r="Z30" s="19" t="s">
        <v>20</v>
      </c>
      <c r="AA30" s="19" t="s">
        <v>19</v>
      </c>
      <c r="AB30" s="19" t="s">
        <v>18</v>
      </c>
      <c r="AC30" s="19" t="s">
        <v>17</v>
      </c>
    </row>
    <row r="31" spans="1:29" x14ac:dyDescent="0.3">
      <c r="A31" s="4" t="s">
        <v>4</v>
      </c>
      <c r="B31" s="4">
        <v>26.19</v>
      </c>
      <c r="C31" s="12">
        <f>[1]Лист1!$G$16</f>
        <v>3085.5</v>
      </c>
      <c r="D31" s="12">
        <f>[1]Лист1!$G17</f>
        <v>3076.6</v>
      </c>
      <c r="E31" s="12">
        <f>[1]Лист1!$G$18</f>
        <v>2116.9</v>
      </c>
      <c r="F31" s="12">
        <f>[1]Лист1!$G$19</f>
        <v>1999.2</v>
      </c>
      <c r="G31" s="12">
        <f>[1]Лист1!$G$20</f>
        <v>1989.4</v>
      </c>
      <c r="H31" s="12">
        <f>[1]Лист1!$G$21</f>
        <v>1907.7</v>
      </c>
      <c r="I31" s="12">
        <f>[1]Лист1!$G$22</f>
        <v>2652.1</v>
      </c>
      <c r="J31" s="12">
        <f>[1]Лист1!$G$23</f>
        <v>2549.4</v>
      </c>
      <c r="K31" s="12">
        <f>[1]Лист1!$G$24</f>
        <v>1331.7</v>
      </c>
      <c r="L31" s="18">
        <f>[1]Лист1!$G$26</f>
        <v>2326.9</v>
      </c>
      <c r="M31" s="12">
        <f>[1]Лист1!$G$27</f>
        <v>2354.6</v>
      </c>
      <c r="N31" s="12">
        <f>[1]Лист1!$G$28</f>
        <v>706.4</v>
      </c>
      <c r="O31" s="17">
        <v>2868</v>
      </c>
      <c r="P31" s="17">
        <v>663.6</v>
      </c>
      <c r="Q31" s="17">
        <v>2763.9</v>
      </c>
      <c r="R31" s="17">
        <v>2960.6</v>
      </c>
      <c r="S31" s="17">
        <v>1327.4</v>
      </c>
      <c r="T31" s="17">
        <v>1702.4</v>
      </c>
      <c r="U31" s="17">
        <v>2766.8</v>
      </c>
      <c r="V31" s="17">
        <v>2758.6</v>
      </c>
      <c r="W31" s="17">
        <v>1007.2</v>
      </c>
      <c r="X31" s="17">
        <v>1004.4</v>
      </c>
      <c r="Y31" s="17">
        <v>1003.7</v>
      </c>
      <c r="Z31" s="17">
        <v>1004.3</v>
      </c>
      <c r="AA31" s="17">
        <v>1003.6</v>
      </c>
      <c r="AB31" s="17">
        <v>1005</v>
      </c>
      <c r="AC31" s="17">
        <v>702.6</v>
      </c>
    </row>
    <row r="32" spans="1:29" ht="28.8" x14ac:dyDescent="0.3">
      <c r="A32" s="6" t="s">
        <v>3</v>
      </c>
      <c r="B32" s="2">
        <f>4.76-2.58</f>
        <v>2.1799999999999997</v>
      </c>
      <c r="C32" s="5">
        <f>$B32*$C$31*12</f>
        <v>80716.679999999993</v>
      </c>
      <c r="D32" s="16">
        <f t="shared" ref="D32:D38" si="8">B32*$D$31*12</f>
        <v>80483.856</v>
      </c>
      <c r="E32" s="5">
        <f t="shared" ref="E32:E38" si="9">B32*$E$31*12</f>
        <v>55378.103999999992</v>
      </c>
      <c r="F32" s="5">
        <f t="shared" ref="F32:F38" si="10">B32*$F$31*12</f>
        <v>52299.071999999993</v>
      </c>
      <c r="G32" s="5">
        <f t="shared" ref="G32:G38" si="11">B32*$G$31*12</f>
        <v>52042.703999999998</v>
      </c>
      <c r="H32" s="5">
        <f t="shared" ref="H32:H38" si="12">B32*$H$31*12</f>
        <v>49905.431999999986</v>
      </c>
      <c r="I32" s="5">
        <f t="shared" ref="I32:I38" si="13">B32*$I$31*12</f>
        <v>69378.935999999987</v>
      </c>
      <c r="J32" s="5">
        <f>B32*$J$31*12</f>
        <v>66692.303999999989</v>
      </c>
      <c r="K32" s="5">
        <f>B32*$K$31*12</f>
        <v>34837.271999999997</v>
      </c>
      <c r="L32" s="5">
        <f>B32*$L$31*12</f>
        <v>60871.703999999998</v>
      </c>
      <c r="M32" s="5">
        <f>B32*$M$31*12</f>
        <v>61596.335999999996</v>
      </c>
      <c r="N32" s="5">
        <f>B32*$N$31*12</f>
        <v>18479.423999999999</v>
      </c>
      <c r="O32" s="5">
        <f>B32*$O$31*12</f>
        <v>75026.87999999999</v>
      </c>
      <c r="P32" s="5">
        <f>B32*$P$31*12</f>
        <v>17359.775999999998</v>
      </c>
      <c r="Q32" s="5">
        <f>B32*$Q$31*12</f>
        <v>72303.623999999996</v>
      </c>
      <c r="R32" s="5">
        <f>B32*$R$31*12</f>
        <v>77449.295999999988</v>
      </c>
      <c r="S32" s="5">
        <f>B32*$S$31*12</f>
        <v>34724.784</v>
      </c>
      <c r="T32" s="5">
        <f>B32*$T$31*12</f>
        <v>44534.783999999992</v>
      </c>
      <c r="U32" s="5">
        <f>B32*$U$31*12</f>
        <v>72379.487999999998</v>
      </c>
      <c r="V32" s="5">
        <f>B32*$V$31*12</f>
        <v>72164.975999999981</v>
      </c>
      <c r="W32" s="5">
        <f>B32*$W$31*12</f>
        <v>26348.351999999999</v>
      </c>
      <c r="X32" s="5">
        <f>B32*$X$31*12</f>
        <v>26275.103999999996</v>
      </c>
      <c r="Y32" s="5">
        <f>B32*$Y$31*12</f>
        <v>26256.791999999998</v>
      </c>
      <c r="Z32" s="5">
        <f>B32*$Z$31*12</f>
        <v>26272.487999999998</v>
      </c>
      <c r="AA32" s="5">
        <f>B32*$AA$31*12</f>
        <v>26254.175999999999</v>
      </c>
      <c r="AB32" s="5">
        <f>B32*$AB$31*12</f>
        <v>26290.799999999996</v>
      </c>
      <c r="AC32" s="5">
        <f>B32*$AC$31*12</f>
        <v>18380.016</v>
      </c>
    </row>
    <row r="33" spans="1:29" ht="28.8" x14ac:dyDescent="0.3">
      <c r="A33" s="6" t="s">
        <v>2</v>
      </c>
      <c r="B33" s="2">
        <f>4.43+2.58</f>
        <v>7.01</v>
      </c>
      <c r="C33" s="5">
        <f t="shared" ref="C33:C38" si="14">B33*$C$31*12</f>
        <v>259552.26</v>
      </c>
      <c r="D33" s="16">
        <f t="shared" si="8"/>
        <v>258803.592</v>
      </c>
      <c r="E33" s="5">
        <f t="shared" si="9"/>
        <v>178073.62800000003</v>
      </c>
      <c r="F33" s="5">
        <f t="shared" si="10"/>
        <v>168172.704</v>
      </c>
      <c r="G33" s="5">
        <f t="shared" si="11"/>
        <v>167348.32799999998</v>
      </c>
      <c r="H33" s="5">
        <f t="shared" si="12"/>
        <v>160475.72400000002</v>
      </c>
      <c r="I33" s="5">
        <f t="shared" si="13"/>
        <v>223094.65199999997</v>
      </c>
      <c r="J33" s="5">
        <f>B33*$J$31*12</f>
        <v>214455.52800000002</v>
      </c>
      <c r="K33" s="5">
        <f>B33*$K$31*12</f>
        <v>112022.60400000001</v>
      </c>
      <c r="L33" s="5">
        <f>B33*$L$31*12</f>
        <v>195738.82799999998</v>
      </c>
      <c r="M33" s="5">
        <f>B33*$M$31*12</f>
        <v>198068.95199999999</v>
      </c>
      <c r="N33" s="5">
        <f>B33*$N$31*12</f>
        <v>59422.367999999995</v>
      </c>
      <c r="O33" s="5">
        <f>B33*$O$31*12</f>
        <v>241256.16</v>
      </c>
      <c r="P33" s="5">
        <f>B33*$P$31*12</f>
        <v>55822.032000000007</v>
      </c>
      <c r="Q33" s="5">
        <f>B33*$Q$31*12</f>
        <v>232499.26799999998</v>
      </c>
      <c r="R33" s="5">
        <f>B33*$R$31*12</f>
        <v>249045.67200000002</v>
      </c>
      <c r="S33" s="5">
        <f>B33*$S$31*12</f>
        <v>111660.88800000001</v>
      </c>
      <c r="T33" s="5">
        <f>B33*$T$31*12</f>
        <v>143205.88800000001</v>
      </c>
      <c r="U33" s="5">
        <f>B33*$U$31*12</f>
        <v>232743.21600000001</v>
      </c>
      <c r="V33" s="5">
        <f>B33*$V$31*12</f>
        <v>232053.432</v>
      </c>
      <c r="W33" s="5">
        <f>B33*$W$31*12</f>
        <v>84725.66399999999</v>
      </c>
      <c r="X33" s="5">
        <f>B33*$X$31*12</f>
        <v>84490.127999999997</v>
      </c>
      <c r="Y33" s="5">
        <f>B33*$Y$31*12</f>
        <v>84431.244000000006</v>
      </c>
      <c r="Z33" s="5">
        <f>B33*$Z$31*12</f>
        <v>84481.715999999986</v>
      </c>
      <c r="AA33" s="5">
        <f>B33*$AA$31*12</f>
        <v>84422.831999999995</v>
      </c>
      <c r="AB33" s="5">
        <f>B33*$AB$31*12</f>
        <v>84540.6</v>
      </c>
      <c r="AC33" s="5">
        <f>B33*$AC$31*12</f>
        <v>59102.712</v>
      </c>
    </row>
    <row r="34" spans="1:29" x14ac:dyDescent="0.3">
      <c r="A34" s="6" t="s">
        <v>1</v>
      </c>
      <c r="B34" s="2">
        <v>4.5999999999999996</v>
      </c>
      <c r="C34" s="5">
        <f t="shared" si="14"/>
        <v>170319.59999999998</v>
      </c>
      <c r="D34" s="16">
        <f t="shared" si="8"/>
        <v>169828.31999999998</v>
      </c>
      <c r="E34" s="5">
        <f t="shared" si="9"/>
        <v>116852.88</v>
      </c>
      <c r="F34" s="5">
        <f t="shared" si="10"/>
        <v>110355.84</v>
      </c>
      <c r="G34" s="5">
        <f t="shared" si="11"/>
        <v>109814.88</v>
      </c>
      <c r="H34" s="5">
        <f t="shared" si="12"/>
        <v>105305.04000000001</v>
      </c>
      <c r="I34" s="5">
        <f t="shared" si="13"/>
        <v>146395.91999999998</v>
      </c>
      <c r="J34" s="5">
        <f>B34*$J$31*12</f>
        <v>140726.88</v>
      </c>
      <c r="K34" s="5">
        <f>B34*$K$31*12</f>
        <v>73509.84</v>
      </c>
      <c r="L34" s="5">
        <f>B34*$L$31*12</f>
        <v>128444.88</v>
      </c>
      <c r="M34" s="5">
        <f>B34*$M$31*12</f>
        <v>129973.91999999998</v>
      </c>
      <c r="N34" s="5">
        <f>B34*$N$31*12</f>
        <v>38993.279999999999</v>
      </c>
      <c r="O34" s="5">
        <f>B34*$O$31*12</f>
        <v>158313.59999999998</v>
      </c>
      <c r="P34" s="5">
        <f>B34*$P$31*12</f>
        <v>36630.720000000001</v>
      </c>
      <c r="Q34" s="5">
        <f>B34*$Q$31*12</f>
        <v>152567.27999999997</v>
      </c>
      <c r="R34" s="5">
        <f>B34*$R$31*12</f>
        <v>163425.12</v>
      </c>
      <c r="S34" s="5">
        <f>B34*$S$31*12</f>
        <v>73272.479999999996</v>
      </c>
      <c r="T34" s="5">
        <f>B34*$T$31*12</f>
        <v>93972.479999999996</v>
      </c>
      <c r="U34" s="5">
        <f>B34*$U$31*12</f>
        <v>152727.36000000002</v>
      </c>
      <c r="V34" s="5">
        <f>B34*$V$31*12</f>
        <v>152274.72</v>
      </c>
      <c r="W34" s="5">
        <f>B34*$W$31*12</f>
        <v>55597.440000000002</v>
      </c>
      <c r="X34" s="5">
        <f>B34*$X$31*12</f>
        <v>55442.879999999997</v>
      </c>
      <c r="Y34" s="5">
        <f>B34*$Y$31*12</f>
        <v>55404.239999999991</v>
      </c>
      <c r="Z34" s="5">
        <f>B34*$Z$31*12</f>
        <v>55437.36</v>
      </c>
      <c r="AA34" s="5">
        <f>B34*$AA$31*12</f>
        <v>55398.719999999994</v>
      </c>
      <c r="AB34" s="5">
        <f>B34*$AB$31*12</f>
        <v>55476</v>
      </c>
      <c r="AC34" s="5">
        <f>B34*$AC$31*12</f>
        <v>38783.520000000004</v>
      </c>
    </row>
    <row r="35" spans="1:29" ht="28.8" x14ac:dyDescent="0.3">
      <c r="A35" s="6" t="s">
        <v>9</v>
      </c>
      <c r="B35" s="2">
        <v>2.12</v>
      </c>
      <c r="C35" s="5">
        <f t="shared" si="14"/>
        <v>78495.12</v>
      </c>
      <c r="D35" s="16">
        <f t="shared" si="8"/>
        <v>78268.703999999998</v>
      </c>
      <c r="E35" s="5">
        <f t="shared" si="9"/>
        <v>53853.936000000002</v>
      </c>
      <c r="F35" s="5">
        <f t="shared" si="10"/>
        <v>50859.648000000001</v>
      </c>
      <c r="G35" s="5">
        <f t="shared" si="11"/>
        <v>50610.336000000003</v>
      </c>
      <c r="H35" s="5">
        <f t="shared" si="12"/>
        <v>48531.888000000006</v>
      </c>
      <c r="I35" s="5">
        <f t="shared" si="13"/>
        <v>67469.423999999999</v>
      </c>
      <c r="J35" s="5">
        <f>B35*$J$31*12</f>
        <v>64856.736000000004</v>
      </c>
      <c r="K35" s="5">
        <f>B35*$K$31*12</f>
        <v>33878.448000000004</v>
      </c>
      <c r="L35" s="5">
        <f>B35*$L$31*12</f>
        <v>59196.336000000003</v>
      </c>
      <c r="M35" s="5">
        <f>B35*$M$31*12</f>
        <v>59901.024000000005</v>
      </c>
      <c r="N35" s="5">
        <f>B35*$N$31*12</f>
        <v>17970.815999999999</v>
      </c>
      <c r="O35" s="5">
        <f>B35*$O$31*12</f>
        <v>72961.919999999998</v>
      </c>
      <c r="P35" s="5">
        <f>B35*$P$31*12</f>
        <v>16881.984</v>
      </c>
      <c r="Q35" s="5">
        <f>B35*$Q$31*12</f>
        <v>70313.616000000009</v>
      </c>
      <c r="R35" s="5">
        <f>B35*$R$31*12</f>
        <v>75317.66399999999</v>
      </c>
      <c r="S35" s="5">
        <f>B35*$S$31*12</f>
        <v>33769.056000000004</v>
      </c>
      <c r="T35" s="5">
        <f>B35*$T$31*12</f>
        <v>43309.056000000004</v>
      </c>
      <c r="U35" s="5">
        <f>B35*$U$31*12</f>
        <v>70387.392000000007</v>
      </c>
      <c r="V35" s="5">
        <f>B35*$V$31*12</f>
        <v>70178.784</v>
      </c>
      <c r="W35" s="5">
        <f>B35*$W$31*12</f>
        <v>25623.168000000001</v>
      </c>
      <c r="X35" s="5">
        <f>B35*$X$31*12</f>
        <v>25551.936000000002</v>
      </c>
      <c r="Y35" s="5">
        <f>B35*$Y$31*12</f>
        <v>25534.128000000001</v>
      </c>
      <c r="Z35" s="5">
        <f>B35*$Z$31*12</f>
        <v>25549.392</v>
      </c>
      <c r="AA35" s="5">
        <f>B35*$AA$31*12</f>
        <v>25531.584000000003</v>
      </c>
      <c r="AB35" s="5">
        <f>B35*$AB$31*12</f>
        <v>25567.199999999997</v>
      </c>
      <c r="AC35" s="5">
        <f>B35*$AC$31*12</f>
        <v>17874.144</v>
      </c>
    </row>
    <row r="36" spans="1:29" ht="43.2" x14ac:dyDescent="0.3">
      <c r="A36" s="6" t="s">
        <v>8</v>
      </c>
      <c r="B36" s="2">
        <v>4.59</v>
      </c>
      <c r="C36" s="5">
        <f t="shared" si="14"/>
        <v>169949.34</v>
      </c>
      <c r="D36" s="16">
        <f t="shared" si="8"/>
        <v>169459.128</v>
      </c>
      <c r="E36" s="5">
        <f t="shared" si="9"/>
        <v>116598.852</v>
      </c>
      <c r="F36" s="5">
        <f t="shared" si="10"/>
        <v>110115.93599999999</v>
      </c>
      <c r="G36" s="5">
        <f t="shared" si="11"/>
        <v>109576.152</v>
      </c>
      <c r="H36" s="5">
        <f t="shared" si="12"/>
        <v>105076.11600000001</v>
      </c>
      <c r="I36" s="5">
        <f t="shared" si="13"/>
        <v>146077.66800000001</v>
      </c>
      <c r="J36" s="5">
        <f>B36*$J$31*12</f>
        <v>140420.95199999999</v>
      </c>
      <c r="K36" s="5">
        <f>B36*$K$31*12</f>
        <v>73350.035999999993</v>
      </c>
      <c r="L36" s="5">
        <f>B36*$L$31*12</f>
        <v>128165.652</v>
      </c>
      <c r="M36" s="5">
        <f>B36*$M$31*12</f>
        <v>129691.36799999999</v>
      </c>
      <c r="N36" s="5">
        <f>B36*$N$31*12</f>
        <v>38908.511999999995</v>
      </c>
      <c r="O36" s="5">
        <f>B36*$O$31*12</f>
        <v>157969.44</v>
      </c>
      <c r="P36" s="5">
        <f>B36*$P$31*12</f>
        <v>36551.088000000003</v>
      </c>
      <c r="Q36" s="5">
        <f>B36*$Q$31*12</f>
        <v>152235.61199999999</v>
      </c>
      <c r="R36" s="5">
        <f>B36*$R$31*12</f>
        <v>163069.848</v>
      </c>
      <c r="S36" s="5">
        <f>B36*$S$31*12</f>
        <v>73113.19200000001</v>
      </c>
      <c r="T36" s="5">
        <f>B36*$T$31*12</f>
        <v>93768.19200000001</v>
      </c>
      <c r="U36" s="5">
        <f>B36*$U$31*12</f>
        <v>152395.34400000001</v>
      </c>
      <c r="V36" s="5">
        <f>B36*$V$31*12</f>
        <v>151943.68799999997</v>
      </c>
      <c r="W36" s="5">
        <f>B36*$W$31*12</f>
        <v>55476.576000000001</v>
      </c>
      <c r="X36" s="5">
        <f>B36*$X$31*12</f>
        <v>55322.351999999999</v>
      </c>
      <c r="Y36" s="5">
        <f>B36*$Y$31*12</f>
        <v>55283.796000000002</v>
      </c>
      <c r="Z36" s="5">
        <f>B36*$Z$31*12</f>
        <v>55316.843999999997</v>
      </c>
      <c r="AA36" s="5">
        <f>B36*$AA$31*12</f>
        <v>55278.288</v>
      </c>
      <c r="AB36" s="5">
        <f>B36*$AB$31*12</f>
        <v>55355.399999999994</v>
      </c>
      <c r="AC36" s="5">
        <f>B36*$AC$31*12</f>
        <v>38699.207999999999</v>
      </c>
    </row>
    <row r="37" spans="1:29" x14ac:dyDescent="0.3">
      <c r="A37" s="6" t="s">
        <v>0</v>
      </c>
      <c r="B37" s="2">
        <v>0.2</v>
      </c>
      <c r="C37" s="5">
        <f t="shared" si="14"/>
        <v>7405.2000000000007</v>
      </c>
      <c r="D37" s="16">
        <f t="shared" si="8"/>
        <v>7383.84</v>
      </c>
      <c r="E37" s="5">
        <f t="shared" si="9"/>
        <v>5080.5600000000004</v>
      </c>
      <c r="F37" s="5">
        <f t="shared" si="10"/>
        <v>4798.08</v>
      </c>
      <c r="G37" s="5">
        <f t="shared" si="11"/>
        <v>4774.5600000000004</v>
      </c>
      <c r="H37" s="5">
        <f t="shared" si="12"/>
        <v>4578.4800000000005</v>
      </c>
      <c r="I37" s="5">
        <f t="shared" si="13"/>
        <v>6365.0399999999991</v>
      </c>
      <c r="J37" s="5">
        <f>B37*$J$31*12</f>
        <v>6118.56</v>
      </c>
      <c r="K37" s="5">
        <f>B37*$K$31*12</f>
        <v>3196.0800000000004</v>
      </c>
      <c r="L37" s="5">
        <f>B37*$L$31*12</f>
        <v>5584.56</v>
      </c>
      <c r="M37" s="5">
        <f>B37*$M$31*12</f>
        <v>5651.04</v>
      </c>
      <c r="N37" s="5">
        <f>B37*$N$31*12</f>
        <v>1695.3600000000001</v>
      </c>
      <c r="O37" s="5">
        <f>B37*$O$31*12</f>
        <v>6883.2000000000007</v>
      </c>
      <c r="P37" s="5">
        <f>B37*$P$31*12</f>
        <v>1592.6399999999999</v>
      </c>
      <c r="Q37" s="5">
        <f>B37*$Q$31*12</f>
        <v>6633.3600000000006</v>
      </c>
      <c r="R37" s="5">
        <f>B37*$R$31*12</f>
        <v>7105.4400000000005</v>
      </c>
      <c r="S37" s="5">
        <f>B37*$S$31*12</f>
        <v>3185.76</v>
      </c>
      <c r="T37" s="5">
        <f>B37*$T$31*12</f>
        <v>4085.76</v>
      </c>
      <c r="U37" s="5">
        <f>B37*$U$31*12</f>
        <v>6640.32</v>
      </c>
      <c r="V37" s="5">
        <f>B37*$V$31*12</f>
        <v>6620.64</v>
      </c>
      <c r="W37" s="5">
        <f>B37*$W$31*12</f>
        <v>2417.2800000000002</v>
      </c>
      <c r="X37" s="5">
        <f>B37*$X$31*12</f>
        <v>2410.56</v>
      </c>
      <c r="Y37" s="5">
        <f>B37*$Y$31*12</f>
        <v>2408.88</v>
      </c>
      <c r="Z37" s="5">
        <f>B37*$Z$31*12</f>
        <v>2410.3200000000002</v>
      </c>
      <c r="AA37" s="5">
        <f>B37*$AA$31*12</f>
        <v>2408.6400000000003</v>
      </c>
      <c r="AB37" s="5">
        <f>B37*$AB$31*12</f>
        <v>2412</v>
      </c>
      <c r="AC37" s="5">
        <f>B37*$AC$31*12</f>
        <v>1686.2400000000002</v>
      </c>
    </row>
    <row r="38" spans="1:29" ht="28.8" x14ac:dyDescent="0.3">
      <c r="A38" s="6" t="s">
        <v>7</v>
      </c>
      <c r="B38" s="2">
        <v>5.49</v>
      </c>
      <c r="C38" s="5">
        <f t="shared" si="14"/>
        <v>203272.74</v>
      </c>
      <c r="D38" s="16">
        <f t="shared" si="8"/>
        <v>202686.408</v>
      </c>
      <c r="E38" s="5">
        <f t="shared" si="9"/>
        <v>139461.372</v>
      </c>
      <c r="F38" s="5">
        <f t="shared" si="10"/>
        <v>131707.296</v>
      </c>
      <c r="G38" s="5">
        <f t="shared" si="11"/>
        <v>131061.67200000001</v>
      </c>
      <c r="H38" s="5">
        <f t="shared" si="12"/>
        <v>125679.27600000001</v>
      </c>
      <c r="I38" s="5">
        <f t="shared" si="13"/>
        <v>174720.348</v>
      </c>
      <c r="J38" s="5">
        <f>B38*$J$31*12</f>
        <v>167954.47200000001</v>
      </c>
      <c r="K38" s="5">
        <f>B38*$K$31*12</f>
        <v>87732.396000000008</v>
      </c>
      <c r="L38" s="5">
        <f>B38*$L$31*12</f>
        <v>153296.17200000002</v>
      </c>
      <c r="M38" s="5">
        <f>B38*$M$31*12</f>
        <v>155121.04800000001</v>
      </c>
      <c r="N38" s="5">
        <f>B38*$N$31*12</f>
        <v>46537.631999999998</v>
      </c>
      <c r="O38" s="5">
        <f>B38*$O$31*12</f>
        <v>188943.84</v>
      </c>
      <c r="P38" s="5">
        <f>B38*$P$31*12</f>
        <v>43717.968000000001</v>
      </c>
      <c r="Q38" s="5">
        <f>B38*$Q$31*12</f>
        <v>182085.73200000002</v>
      </c>
      <c r="R38" s="5">
        <f>B38*$R$31*12</f>
        <v>195044.32799999998</v>
      </c>
      <c r="S38" s="5">
        <f>B38*$S$31*12</f>
        <v>87449.112000000008</v>
      </c>
      <c r="T38" s="5">
        <f>B38*$T$31*12</f>
        <v>112154.11200000002</v>
      </c>
      <c r="U38" s="5">
        <f>B38*$U$31*12</f>
        <v>182276.78400000001</v>
      </c>
      <c r="V38" s="5">
        <f>B38*$V$31*12</f>
        <v>181736.568</v>
      </c>
      <c r="W38" s="5">
        <f>B38*$W$31*12</f>
        <v>66354.33600000001</v>
      </c>
      <c r="X38" s="5">
        <f>B38*$X$31*12</f>
        <v>66169.872000000003</v>
      </c>
      <c r="Y38" s="5">
        <f>B38*$Y$31*12</f>
        <v>66123.755999999994</v>
      </c>
      <c r="Z38" s="5">
        <f>B38*$Z$31*12</f>
        <v>66163.284</v>
      </c>
      <c r="AA38" s="5">
        <f>B38*$AA$31*12</f>
        <v>66117.168000000005</v>
      </c>
      <c r="AB38" s="5">
        <f>B38*$AB$31*12</f>
        <v>66209.399999999994</v>
      </c>
      <c r="AC38" s="5">
        <f>B38*$AC$31*12</f>
        <v>46287.288</v>
      </c>
    </row>
    <row r="39" spans="1:29" s="10" customFormat="1" x14ac:dyDescent="0.3">
      <c r="A39" s="32" t="s">
        <v>5</v>
      </c>
      <c r="B39" s="10">
        <f t="shared" ref="B39:AC39" si="15">SUM(B32:B38)</f>
        <v>26.189999999999998</v>
      </c>
      <c r="C39" s="9">
        <f t="shared" si="15"/>
        <v>969710.93999999983</v>
      </c>
      <c r="D39" s="9">
        <f t="shared" si="15"/>
        <v>966913.848</v>
      </c>
      <c r="E39" s="9">
        <f t="shared" si="15"/>
        <v>665299.33200000005</v>
      </c>
      <c r="F39" s="9">
        <f t="shared" si="15"/>
        <v>628308.576</v>
      </c>
      <c r="G39" s="9">
        <f t="shared" si="15"/>
        <v>625228.63199999998</v>
      </c>
      <c r="H39" s="9">
        <f t="shared" si="15"/>
        <v>599551.95600000001</v>
      </c>
      <c r="I39" s="9">
        <f t="shared" si="15"/>
        <v>833501.98800000001</v>
      </c>
      <c r="J39" s="9">
        <f t="shared" si="15"/>
        <v>801225.43200000003</v>
      </c>
      <c r="K39" s="9">
        <f t="shared" si="15"/>
        <v>418526.67599999998</v>
      </c>
      <c r="L39" s="9">
        <f t="shared" si="15"/>
        <v>731298.1320000001</v>
      </c>
      <c r="M39" s="9">
        <f t="shared" si="15"/>
        <v>740003.68800000008</v>
      </c>
      <c r="N39" s="9">
        <f t="shared" si="15"/>
        <v>222007.39199999993</v>
      </c>
      <c r="O39" s="9">
        <f t="shared" si="15"/>
        <v>901355.03999999992</v>
      </c>
      <c r="P39" s="9">
        <f t="shared" si="15"/>
        <v>208556.20800000001</v>
      </c>
      <c r="Q39" s="9">
        <f t="shared" si="15"/>
        <v>868638.49199999985</v>
      </c>
      <c r="R39" s="9">
        <f t="shared" si="15"/>
        <v>930457.3679999999</v>
      </c>
      <c r="S39" s="9">
        <f t="shared" si="15"/>
        <v>417175.27200000006</v>
      </c>
      <c r="T39" s="9">
        <f t="shared" si="15"/>
        <v>535030.27200000011</v>
      </c>
      <c r="U39" s="9">
        <f t="shared" si="15"/>
        <v>869549.90399999998</v>
      </c>
      <c r="V39" s="9">
        <f t="shared" si="15"/>
        <v>866972.80799999996</v>
      </c>
      <c r="W39" s="9">
        <f t="shared" si="15"/>
        <v>316542.81599999999</v>
      </c>
      <c r="X39" s="9">
        <f t="shared" si="15"/>
        <v>315662.83200000005</v>
      </c>
      <c r="Y39" s="9">
        <f t="shared" si="15"/>
        <v>315442.83600000001</v>
      </c>
      <c r="Z39" s="9">
        <f t="shared" si="15"/>
        <v>315631.40399999998</v>
      </c>
      <c r="AA39" s="9">
        <f t="shared" si="15"/>
        <v>315411.40800000005</v>
      </c>
      <c r="AB39" s="9">
        <f t="shared" si="15"/>
        <v>315851.39999999997</v>
      </c>
      <c r="AC39" s="9">
        <f t="shared" si="15"/>
        <v>220813.12799999997</v>
      </c>
    </row>
    <row r="41" spans="1:29" x14ac:dyDescent="0.3">
      <c r="Q41" s="1"/>
    </row>
    <row r="42" spans="1:29" x14ac:dyDescent="0.3">
      <c r="A42" t="s">
        <v>51</v>
      </c>
    </row>
    <row r="43" spans="1:29" x14ac:dyDescent="0.3">
      <c r="A43" s="2" t="s">
        <v>16</v>
      </c>
      <c r="B43" s="2"/>
      <c r="C43" s="15">
        <v>2</v>
      </c>
      <c r="D43" s="15">
        <v>3</v>
      </c>
      <c r="E43" s="15">
        <v>10</v>
      </c>
      <c r="F43" s="15">
        <v>11</v>
      </c>
      <c r="G43" s="15">
        <v>29</v>
      </c>
    </row>
    <row r="44" spans="1:29" ht="28.8" x14ac:dyDescent="0.3">
      <c r="A44" s="2" t="s">
        <v>6</v>
      </c>
      <c r="B44" s="6" t="s">
        <v>15</v>
      </c>
      <c r="C44" s="14" t="s">
        <v>14</v>
      </c>
      <c r="D44" s="14" t="s">
        <v>13</v>
      </c>
      <c r="E44" s="14" t="s">
        <v>12</v>
      </c>
      <c r="F44" s="14" t="s">
        <v>11</v>
      </c>
      <c r="G44" s="14" t="s">
        <v>10</v>
      </c>
      <c r="K44" s="30"/>
      <c r="L44" s="29"/>
      <c r="M44" s="29"/>
    </row>
    <row r="45" spans="1:29" x14ac:dyDescent="0.3">
      <c r="A45" s="4" t="s">
        <v>4</v>
      </c>
      <c r="B45" s="4">
        <v>26.19</v>
      </c>
      <c r="C45" s="12">
        <v>3083.3</v>
      </c>
      <c r="D45" s="12">
        <v>3089.9</v>
      </c>
      <c r="E45" s="12">
        <v>2122.6</v>
      </c>
      <c r="F45" s="12">
        <v>1917.2</v>
      </c>
      <c r="G45" s="12">
        <v>2708.7</v>
      </c>
      <c r="H45" s="28"/>
      <c r="K45" s="30"/>
      <c r="L45" s="29"/>
      <c r="M45" s="29"/>
    </row>
    <row r="46" spans="1:29" ht="28.8" x14ac:dyDescent="0.3">
      <c r="A46" s="6" t="s">
        <v>3</v>
      </c>
      <c r="B46" s="2">
        <f>4.76-2.58</f>
        <v>2.1799999999999997</v>
      </c>
      <c r="C46" s="5">
        <f t="shared" ref="C46:C52" si="16">B46*$C$45*12</f>
        <v>80659.127999999997</v>
      </c>
      <c r="D46" s="5">
        <f t="shared" ref="D46:D52" si="17">B46*$D$45*12</f>
        <v>80831.783999999985</v>
      </c>
      <c r="E46" s="5">
        <f t="shared" ref="E46:E52" si="18">B46*$E$45*12</f>
        <v>55527.215999999986</v>
      </c>
      <c r="F46" s="5">
        <f t="shared" ref="F46:F52" si="19">B46*$F$45*12</f>
        <v>50153.95199999999</v>
      </c>
      <c r="G46" s="5">
        <f t="shared" ref="G46:G52" si="20">B46*$G$45*12</f>
        <v>70859.591999999975</v>
      </c>
      <c r="H46" s="27"/>
      <c r="J46" s="29"/>
      <c r="K46" s="30"/>
      <c r="L46" s="29"/>
      <c r="M46" s="29"/>
    </row>
    <row r="47" spans="1:29" ht="28.8" x14ac:dyDescent="0.3">
      <c r="A47" s="6" t="s">
        <v>2</v>
      </c>
      <c r="B47" s="2">
        <f>4.43+2.58</f>
        <v>7.01</v>
      </c>
      <c r="C47" s="5">
        <f t="shared" si="16"/>
        <v>259367.196</v>
      </c>
      <c r="D47" s="5">
        <f t="shared" si="17"/>
        <v>259922.38800000001</v>
      </c>
      <c r="E47" s="5">
        <f t="shared" si="18"/>
        <v>178553.11199999999</v>
      </c>
      <c r="F47" s="5">
        <f t="shared" si="19"/>
        <v>161274.864</v>
      </c>
      <c r="G47" s="5">
        <f t="shared" si="20"/>
        <v>227855.84399999998</v>
      </c>
      <c r="J47" s="29"/>
      <c r="K47" s="30"/>
      <c r="L47" s="29"/>
      <c r="M47" s="29"/>
    </row>
    <row r="48" spans="1:29" x14ac:dyDescent="0.3">
      <c r="A48" s="6" t="s">
        <v>1</v>
      </c>
      <c r="B48" s="2">
        <v>4.5999999999999996</v>
      </c>
      <c r="C48" s="5">
        <f t="shared" si="16"/>
        <v>170198.16</v>
      </c>
      <c r="D48" s="5">
        <f t="shared" si="17"/>
        <v>170562.47999999998</v>
      </c>
      <c r="E48" s="5">
        <f t="shared" si="18"/>
        <v>117167.51999999999</v>
      </c>
      <c r="F48" s="5">
        <f t="shared" si="19"/>
        <v>105829.43999999999</v>
      </c>
      <c r="G48" s="5">
        <f t="shared" si="20"/>
        <v>149520.24</v>
      </c>
      <c r="J48" s="29"/>
      <c r="K48" s="30"/>
      <c r="L48" s="29"/>
      <c r="M48" s="29"/>
    </row>
    <row r="49" spans="1:13" ht="28.8" x14ac:dyDescent="0.3">
      <c r="A49" s="6" t="s">
        <v>9</v>
      </c>
      <c r="B49" s="2">
        <v>2.12</v>
      </c>
      <c r="C49" s="5">
        <f t="shared" si="16"/>
        <v>78439.152000000002</v>
      </c>
      <c r="D49" s="5">
        <f t="shared" si="17"/>
        <v>78607.056000000011</v>
      </c>
      <c r="E49" s="5">
        <f t="shared" si="18"/>
        <v>53998.944000000003</v>
      </c>
      <c r="F49" s="5">
        <f t="shared" si="19"/>
        <v>48773.568000000007</v>
      </c>
      <c r="G49" s="5">
        <f t="shared" si="20"/>
        <v>68909.327999999994</v>
      </c>
      <c r="J49" s="29"/>
      <c r="K49" s="30"/>
      <c r="L49" s="29"/>
      <c r="M49" s="29"/>
    </row>
    <row r="50" spans="1:13" ht="43.2" x14ac:dyDescent="0.3">
      <c r="A50" s="6" t="s">
        <v>8</v>
      </c>
      <c r="B50" s="2">
        <v>4.59</v>
      </c>
      <c r="C50" s="5">
        <f t="shared" si="16"/>
        <v>169828.16399999999</v>
      </c>
      <c r="D50" s="5">
        <f t="shared" si="17"/>
        <v>170191.69199999998</v>
      </c>
      <c r="E50" s="5">
        <f t="shared" si="18"/>
        <v>116912.80799999999</v>
      </c>
      <c r="F50" s="5">
        <f t="shared" si="19"/>
        <v>105599.376</v>
      </c>
      <c r="G50" s="5">
        <f t="shared" si="20"/>
        <v>149195.196</v>
      </c>
      <c r="J50" s="29"/>
      <c r="K50" s="30"/>
      <c r="L50" s="29"/>
      <c r="M50" s="29"/>
    </row>
    <row r="51" spans="1:13" x14ac:dyDescent="0.3">
      <c r="A51" s="6" t="s">
        <v>0</v>
      </c>
      <c r="B51" s="2">
        <v>0.2</v>
      </c>
      <c r="C51" s="5">
        <f t="shared" si="16"/>
        <v>7399.920000000001</v>
      </c>
      <c r="D51" s="5">
        <f t="shared" si="17"/>
        <v>7415.76</v>
      </c>
      <c r="E51" s="5">
        <f t="shared" si="18"/>
        <v>5094.24</v>
      </c>
      <c r="F51" s="5">
        <f t="shared" si="19"/>
        <v>4601.2800000000007</v>
      </c>
      <c r="G51" s="5">
        <f t="shared" si="20"/>
        <v>6500.88</v>
      </c>
      <c r="J51" s="29"/>
      <c r="K51" s="29"/>
      <c r="L51" s="29"/>
      <c r="M51" s="29"/>
    </row>
    <row r="52" spans="1:13" ht="28.8" x14ac:dyDescent="0.3">
      <c r="A52" s="6" t="s">
        <v>7</v>
      </c>
      <c r="B52" s="2">
        <v>5.49</v>
      </c>
      <c r="C52" s="5">
        <f t="shared" si="16"/>
        <v>203127.80400000003</v>
      </c>
      <c r="D52" s="5">
        <f t="shared" si="17"/>
        <v>203562.61199999999</v>
      </c>
      <c r="E52" s="5">
        <f t="shared" si="18"/>
        <v>139836.88800000001</v>
      </c>
      <c r="F52" s="5">
        <f t="shared" si="19"/>
        <v>126305.136</v>
      </c>
      <c r="G52" s="5">
        <f t="shared" si="20"/>
        <v>178449.15599999999</v>
      </c>
      <c r="J52" s="29"/>
      <c r="K52" s="30"/>
      <c r="L52" s="29"/>
      <c r="M52" s="29"/>
    </row>
    <row r="53" spans="1:13" x14ac:dyDescent="0.3">
      <c r="A53" s="11" t="s">
        <v>5</v>
      </c>
      <c r="B53" s="10">
        <f t="shared" ref="B53:G53" si="21">SUM(B46:B52)</f>
        <v>26.189999999999998</v>
      </c>
      <c r="C53" s="3">
        <f t="shared" si="21"/>
        <v>969019.52400000009</v>
      </c>
      <c r="D53" s="9">
        <f t="shared" si="21"/>
        <v>971093.77199999988</v>
      </c>
      <c r="E53" s="9">
        <f t="shared" si="21"/>
        <v>667090.728</v>
      </c>
      <c r="F53" s="9">
        <f t="shared" si="21"/>
        <v>602537.61600000004</v>
      </c>
      <c r="G53" s="9">
        <f t="shared" si="21"/>
        <v>851290.23599999992</v>
      </c>
      <c r="J53" s="29"/>
      <c r="K53" s="31"/>
      <c r="L53" s="29"/>
      <c r="M53" s="29"/>
    </row>
  </sheetData>
  <pageMargins left="0" right="0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Андерсен 2019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Ехалова Анна Александровна</dc:creator>
  <cp:lastModifiedBy>Ехалова Анна Александровна</cp:lastModifiedBy>
  <dcterms:created xsi:type="dcterms:W3CDTF">2019-01-10T14:29:24Z</dcterms:created>
  <dcterms:modified xsi:type="dcterms:W3CDTF">2019-02-20T15:40:56Z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1505267340</vt:i4>
  </property>
  <property fmtid="{D5CDD505-2E9C-101B-9397-08002B2CF9AE}" pid="3" name="_NewReviewCycle">
    <vt:lpwstr/>
  </property>
  <property fmtid="{D5CDD505-2E9C-101B-9397-08002B2CF9AE}" pid="4" name="_EmailSubject">
    <vt:lpwstr>на сайт ЖК Андерсен</vt:lpwstr>
  </property>
  <property fmtid="{D5CDD505-2E9C-101B-9397-08002B2CF9AE}" pid="5" name="_AuthorEmail">
    <vt:lpwstr>anna.ekhalova@miel.ru</vt:lpwstr>
  </property>
  <property fmtid="{D5CDD505-2E9C-101B-9397-08002B2CF9AE}" pid="6" name="_AuthorEmailDisplayName">
    <vt:lpwstr>Ехалова Анна Александровна</vt:lpwstr>
  </property>
</Properties>
</file>